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392" windowWidth="17292" windowHeight="12816" activeTab="0"/>
  </bookViews>
  <sheets>
    <sheet name="Employee" sheetId="1" r:id="rId1"/>
  </sheets>
  <definedNames>
    <definedName name="_xlnm.Print_Area" localSheetId="0">'Employee'!$A$1:$P$54</definedName>
  </definedNames>
  <calcPr fullCalcOnLoad="1"/>
</workbook>
</file>

<file path=xl/sharedStrings.xml><?xml version="1.0" encoding="utf-8"?>
<sst xmlns="http://schemas.openxmlformats.org/spreadsheetml/2006/main" count="57" uniqueCount="32">
  <si>
    <t>Male</t>
  </si>
  <si>
    <t>Female</t>
  </si>
  <si>
    <t>NRA</t>
  </si>
  <si>
    <t>Black</t>
  </si>
  <si>
    <t>Am Indian</t>
  </si>
  <si>
    <t>Asian</t>
  </si>
  <si>
    <t>Hispanic</t>
  </si>
  <si>
    <t>White</t>
  </si>
  <si>
    <t>Unknown</t>
  </si>
  <si>
    <t xml:space="preserve"> </t>
  </si>
  <si>
    <t>Full-time</t>
  </si>
  <si>
    <t>Part-time</t>
  </si>
  <si>
    <t>2 or More</t>
  </si>
  <si>
    <t>BY GENDER</t>
  </si>
  <si>
    <t>TOTAL</t>
  </si>
  <si>
    <t>2009 Total</t>
  </si>
  <si>
    <t>2008 Total</t>
  </si>
  <si>
    <t>2007 Total</t>
  </si>
  <si>
    <t>2006 Total</t>
  </si>
  <si>
    <t>2005 Total</t>
  </si>
  <si>
    <t>2004 Total</t>
  </si>
  <si>
    <t>2003 Total</t>
  </si>
  <si>
    <t>2002 Total</t>
  </si>
  <si>
    <t>2010 Total</t>
  </si>
  <si>
    <t>Nat Hawaiian</t>
  </si>
  <si>
    <t>*New IPEDS ethnicity categories effective 2010</t>
  </si>
  <si>
    <t>BY ETHNICITY*</t>
  </si>
  <si>
    <r>
      <t xml:space="preserve">YEAR </t>
    </r>
    <r>
      <rPr>
        <b/>
        <sz val="8"/>
        <color indexed="9"/>
        <rFont val="Arial"/>
        <family val="2"/>
      </rPr>
      <t xml:space="preserve">       </t>
    </r>
    <r>
      <rPr>
        <b/>
        <sz val="7"/>
        <color indexed="9"/>
        <rFont val="Arial"/>
        <family val="2"/>
      </rPr>
      <t xml:space="preserve"> (as of Nov. 1)</t>
    </r>
  </si>
  <si>
    <t>2011 Total</t>
  </si>
  <si>
    <t>2012 Total</t>
  </si>
  <si>
    <t>2013 Total</t>
  </si>
  <si>
    <t>THE UNIVERSITY OF MISSISSIPPI    --    TOTAL EMPLOYEES BY GENDER AND ETHNICITY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</si>
</sst>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34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5" fillId="35" borderId="0" xfId="0" applyFont="1" applyFill="1" applyAlignment="1">
      <alignment/>
    </xf>
    <xf numFmtId="0" fontId="44" fillId="35" borderId="17" xfId="0" applyFont="1" applyFill="1" applyBorder="1" applyAlignment="1">
      <alignment horizontal="center"/>
    </xf>
    <xf numFmtId="0" fontId="44" fillId="35" borderId="18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3" fillId="35" borderId="19" xfId="0" applyFont="1" applyFill="1" applyBorder="1" applyAlignment="1">
      <alignment horizontal="center"/>
    </xf>
    <xf numFmtId="0" fontId="43" fillId="35" borderId="20" xfId="0" applyFont="1" applyFill="1" applyBorder="1" applyAlignment="1">
      <alignment horizontal="center"/>
    </xf>
    <xf numFmtId="0" fontId="43" fillId="35" borderId="21" xfId="0" applyFont="1" applyFill="1" applyBorder="1" applyAlignment="1">
      <alignment/>
    </xf>
    <xf numFmtId="0" fontId="43" fillId="35" borderId="20" xfId="0" applyFont="1" applyFill="1" applyBorder="1" applyAlignment="1">
      <alignment/>
    </xf>
    <xf numFmtId="0" fontId="43" fillId="35" borderId="18" xfId="0" applyFont="1" applyFill="1" applyBorder="1" applyAlignment="1">
      <alignment horizontal="center"/>
    </xf>
    <xf numFmtId="0" fontId="43" fillId="35" borderId="0" xfId="0" applyFont="1" applyFill="1" applyAlignment="1">
      <alignment horizontal="center"/>
    </xf>
    <xf numFmtId="0" fontId="43" fillId="35" borderId="17" xfId="0" applyFont="1" applyFill="1" applyBorder="1" applyAlignment="1">
      <alignment horizontal="center" wrapText="1"/>
    </xf>
    <xf numFmtId="0" fontId="43" fillId="35" borderId="13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zoomScalePageLayoutView="0" workbookViewId="0" topLeftCell="A1">
      <selection activeCell="A1" sqref="A1:IV65536"/>
    </sheetView>
  </sheetViews>
  <sheetFormatPr defaultColWidth="9.140625" defaultRowHeight="12.75"/>
  <cols>
    <col min="1" max="1" width="10.7109375" style="2" customWidth="1"/>
    <col min="2" max="2" width="1.7109375" style="1" customWidth="1"/>
    <col min="3" max="3" width="7.7109375" style="1" customWidth="1"/>
    <col min="4" max="4" width="1.7109375" style="1" customWidth="1"/>
    <col min="5" max="6" width="7.140625" style="1" customWidth="1"/>
    <col min="7" max="7" width="1.7109375" style="1" customWidth="1"/>
    <col min="8" max="9" width="10.8515625" style="1" customWidth="1"/>
    <col min="10" max="15" width="10.8515625" style="0" customWidth="1"/>
    <col min="16" max="16" width="10.8515625" style="1" customWidth="1"/>
    <col min="17" max="18" width="6.8515625" style="0" customWidth="1"/>
  </cols>
  <sheetData>
    <row r="1" spans="1:16" s="45" customFormat="1" ht="12.75">
      <c r="A1" s="54" t="s">
        <v>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4:7" ht="12.75">
      <c r="D2" s="48"/>
      <c r="G2" s="48"/>
    </row>
    <row r="3" spans="1:16" ht="12.75">
      <c r="A3" s="55" t="s">
        <v>27</v>
      </c>
      <c r="B3" s="37"/>
      <c r="C3" s="53" t="s">
        <v>14</v>
      </c>
      <c r="D3" s="37"/>
      <c r="E3" s="49" t="s">
        <v>13</v>
      </c>
      <c r="F3" s="50"/>
      <c r="G3" s="37"/>
      <c r="H3" s="49" t="s">
        <v>26</v>
      </c>
      <c r="I3" s="51"/>
      <c r="J3" s="51"/>
      <c r="K3" s="51"/>
      <c r="L3" s="51"/>
      <c r="M3" s="51"/>
      <c r="N3" s="51"/>
      <c r="O3" s="51"/>
      <c r="P3" s="52"/>
    </row>
    <row r="4" spans="1:16" s="3" customFormat="1" ht="17.25" customHeight="1">
      <c r="A4" s="56"/>
      <c r="B4" s="38"/>
      <c r="C4" s="53"/>
      <c r="D4" s="38"/>
      <c r="E4" s="46" t="s">
        <v>0</v>
      </c>
      <c r="F4" s="46" t="s">
        <v>1</v>
      </c>
      <c r="G4" s="38"/>
      <c r="H4" s="47" t="s">
        <v>2</v>
      </c>
      <c r="I4" s="47" t="s">
        <v>4</v>
      </c>
      <c r="J4" s="47" t="s">
        <v>5</v>
      </c>
      <c r="K4" s="47" t="s">
        <v>3</v>
      </c>
      <c r="L4" s="47" t="s">
        <v>6</v>
      </c>
      <c r="M4" s="47" t="s">
        <v>24</v>
      </c>
      <c r="N4" s="47" t="s">
        <v>7</v>
      </c>
      <c r="O4" s="47" t="s">
        <v>12</v>
      </c>
      <c r="P4" s="47" t="s">
        <v>8</v>
      </c>
    </row>
    <row r="5" spans="1:16" s="3" customFormat="1" ht="12.75">
      <c r="A5" s="31"/>
      <c r="B5" s="39"/>
      <c r="C5" s="7"/>
      <c r="D5" s="39"/>
      <c r="E5" s="24"/>
      <c r="F5" s="25"/>
      <c r="G5" s="39"/>
      <c r="H5" s="24"/>
      <c r="I5" s="26"/>
      <c r="J5" s="26"/>
      <c r="K5" s="26"/>
      <c r="L5" s="26"/>
      <c r="M5" s="26"/>
      <c r="N5" s="26"/>
      <c r="O5" s="26"/>
      <c r="P5" s="25"/>
    </row>
    <row r="6" spans="1:16" s="3" customFormat="1" ht="12.75">
      <c r="A6" s="32" t="s">
        <v>30</v>
      </c>
      <c r="B6" s="39"/>
      <c r="C6" s="27">
        <f>SUM(E6:P6)/2</f>
        <v>4101</v>
      </c>
      <c r="D6" s="40"/>
      <c r="E6" s="29">
        <f>SUM(E7:E8)</f>
        <v>2017</v>
      </c>
      <c r="F6" s="30">
        <f>SUM(F7:F8)</f>
        <v>2084</v>
      </c>
      <c r="G6" s="40"/>
      <c r="H6" s="29">
        <f>SUM(H7:H8)</f>
        <v>369</v>
      </c>
      <c r="I6" s="28">
        <f>SUM(I7:I8)</f>
        <v>7</v>
      </c>
      <c r="J6" s="28">
        <f>SUM(J7:J8)</f>
        <v>60</v>
      </c>
      <c r="K6" s="28">
        <f>SUM(K7:K8)</f>
        <v>568</v>
      </c>
      <c r="L6" s="28">
        <f>SUM(L7:L8)</f>
        <v>38</v>
      </c>
      <c r="M6" s="28">
        <f>SUM(M7:M8)</f>
        <v>2</v>
      </c>
      <c r="N6" s="28">
        <f>SUM(N7:N8)</f>
        <v>2953</v>
      </c>
      <c r="O6" s="28">
        <f>SUM(O7:O8)</f>
        <v>104</v>
      </c>
      <c r="P6" s="30">
        <f>SUM(P7:P8)</f>
        <v>0</v>
      </c>
    </row>
    <row r="7" spans="1:16" s="3" customFormat="1" ht="12.75">
      <c r="A7" s="33" t="s">
        <v>10</v>
      </c>
      <c r="B7" s="39"/>
      <c r="C7" s="8">
        <v>2691</v>
      </c>
      <c r="D7" s="39"/>
      <c r="E7" s="10">
        <v>1347</v>
      </c>
      <c r="F7" s="11">
        <v>1344</v>
      </c>
      <c r="G7" s="41"/>
      <c r="H7" s="10">
        <v>99</v>
      </c>
      <c r="I7" s="9">
        <v>5</v>
      </c>
      <c r="J7" s="9">
        <v>38</v>
      </c>
      <c r="K7" s="9">
        <v>427</v>
      </c>
      <c r="L7" s="9">
        <v>28</v>
      </c>
      <c r="M7" s="9">
        <v>2</v>
      </c>
      <c r="N7" s="9">
        <v>2015</v>
      </c>
      <c r="O7" s="9">
        <v>77</v>
      </c>
      <c r="P7" s="11">
        <v>0</v>
      </c>
    </row>
    <row r="8" spans="1:16" s="3" customFormat="1" ht="12.75">
      <c r="A8" s="33" t="s">
        <v>11</v>
      </c>
      <c r="B8" s="39"/>
      <c r="C8" s="8">
        <v>1410</v>
      </c>
      <c r="D8" s="39"/>
      <c r="E8" s="10">
        <v>670</v>
      </c>
      <c r="F8" s="11">
        <v>740</v>
      </c>
      <c r="G8" s="41"/>
      <c r="H8" s="10">
        <v>270</v>
      </c>
      <c r="I8" s="9">
        <v>2</v>
      </c>
      <c r="J8" s="9">
        <v>22</v>
      </c>
      <c r="K8" s="9">
        <v>141</v>
      </c>
      <c r="L8" s="9">
        <v>10</v>
      </c>
      <c r="M8" s="9">
        <v>0</v>
      </c>
      <c r="N8" s="9">
        <v>938</v>
      </c>
      <c r="O8" s="9">
        <v>27</v>
      </c>
      <c r="P8" s="11">
        <v>0</v>
      </c>
    </row>
    <row r="9" spans="1:16" s="3" customFormat="1" ht="12.75">
      <c r="A9" s="31"/>
      <c r="B9" s="39"/>
      <c r="C9" s="7"/>
      <c r="D9" s="39"/>
      <c r="E9" s="24"/>
      <c r="F9" s="25"/>
      <c r="G9" s="39"/>
      <c r="H9" s="24"/>
      <c r="I9" s="26"/>
      <c r="J9" s="26"/>
      <c r="K9" s="26"/>
      <c r="L9" s="26"/>
      <c r="M9" s="26"/>
      <c r="N9" s="26"/>
      <c r="O9" s="26"/>
      <c r="P9" s="25"/>
    </row>
    <row r="10" spans="1:16" s="3" customFormat="1" ht="12.75" customHeight="1">
      <c r="A10" s="32" t="s">
        <v>29</v>
      </c>
      <c r="B10" s="39"/>
      <c r="C10" s="27">
        <f>SUM(E10:P10)/2</f>
        <v>3925</v>
      </c>
      <c r="D10" s="40"/>
      <c r="E10" s="29">
        <f>SUM(E11:E12)</f>
        <v>1960</v>
      </c>
      <c r="F10" s="30">
        <f>SUM(F11:F12)</f>
        <v>1965</v>
      </c>
      <c r="G10" s="40"/>
      <c r="H10" s="29">
        <f aca="true" t="shared" si="0" ref="H10:P10">SUM(H11:H12)</f>
        <v>362</v>
      </c>
      <c r="I10" s="28">
        <f t="shared" si="0"/>
        <v>9</v>
      </c>
      <c r="J10" s="28">
        <f t="shared" si="0"/>
        <v>50</v>
      </c>
      <c r="K10" s="28">
        <f t="shared" si="0"/>
        <v>544</v>
      </c>
      <c r="L10" s="28">
        <f t="shared" si="0"/>
        <v>44</v>
      </c>
      <c r="M10" s="28">
        <f t="shared" si="0"/>
        <v>3</v>
      </c>
      <c r="N10" s="28">
        <f t="shared" si="0"/>
        <v>2810</v>
      </c>
      <c r="O10" s="28">
        <f t="shared" si="0"/>
        <v>103</v>
      </c>
      <c r="P10" s="30">
        <f t="shared" si="0"/>
        <v>0</v>
      </c>
    </row>
    <row r="11" spans="1:16" s="3" customFormat="1" ht="12.75" customHeight="1">
      <c r="A11" s="33" t="s">
        <v>10</v>
      </c>
      <c r="B11" s="39"/>
      <c r="C11" s="8">
        <f>SUM(E11:P11)/2</f>
        <v>2637</v>
      </c>
      <c r="D11" s="39"/>
      <c r="E11" s="10">
        <v>1314</v>
      </c>
      <c r="F11" s="11">
        <v>1323</v>
      </c>
      <c r="G11" s="41"/>
      <c r="H11" s="10">
        <v>96</v>
      </c>
      <c r="I11" s="9">
        <v>5</v>
      </c>
      <c r="J11" s="9">
        <v>32</v>
      </c>
      <c r="K11" s="9">
        <v>399</v>
      </c>
      <c r="L11" s="9">
        <v>28</v>
      </c>
      <c r="M11" s="9">
        <v>2</v>
      </c>
      <c r="N11" s="9">
        <v>1998</v>
      </c>
      <c r="O11" s="9">
        <v>77</v>
      </c>
      <c r="P11" s="11">
        <v>0</v>
      </c>
    </row>
    <row r="12" spans="1:16" s="3" customFormat="1" ht="12.75" customHeight="1">
      <c r="A12" s="33" t="s">
        <v>11</v>
      </c>
      <c r="B12" s="39"/>
      <c r="C12" s="8">
        <f>SUM(E12:P12)/2</f>
        <v>1288</v>
      </c>
      <c r="D12" s="39"/>
      <c r="E12" s="10">
        <v>646</v>
      </c>
      <c r="F12" s="11">
        <v>642</v>
      </c>
      <c r="G12" s="41"/>
      <c r="H12" s="10">
        <v>266</v>
      </c>
      <c r="I12" s="9">
        <v>4</v>
      </c>
      <c r="J12" s="9">
        <v>18</v>
      </c>
      <c r="K12" s="9">
        <v>145</v>
      </c>
      <c r="L12" s="9">
        <v>16</v>
      </c>
      <c r="M12" s="9">
        <v>1</v>
      </c>
      <c r="N12" s="9">
        <v>812</v>
      </c>
      <c r="O12" s="9">
        <v>26</v>
      </c>
      <c r="P12" s="11">
        <v>0</v>
      </c>
    </row>
    <row r="13" spans="1:16" s="3" customFormat="1" ht="12.75" customHeight="1">
      <c r="A13" s="33"/>
      <c r="B13" s="39"/>
      <c r="C13" s="8"/>
      <c r="D13" s="39"/>
      <c r="E13" s="10"/>
      <c r="F13" s="11"/>
      <c r="G13" s="41"/>
      <c r="H13" s="10"/>
      <c r="I13" s="9"/>
      <c r="J13" s="9"/>
      <c r="K13" s="9"/>
      <c r="L13" s="9"/>
      <c r="M13" s="9"/>
      <c r="N13" s="9"/>
      <c r="O13" s="9"/>
      <c r="P13" s="11"/>
    </row>
    <row r="14" spans="1:16" s="3" customFormat="1" ht="12.75" customHeight="1">
      <c r="A14" s="32" t="s">
        <v>28</v>
      </c>
      <c r="B14" s="39"/>
      <c r="C14" s="27">
        <f>SUM(E14:P14)/2</f>
        <v>3878</v>
      </c>
      <c r="D14" s="40"/>
      <c r="E14" s="29">
        <f>SUM(E15:E16)</f>
        <v>1952</v>
      </c>
      <c r="F14" s="30">
        <f>SUM(F15:F16)</f>
        <v>1926</v>
      </c>
      <c r="G14" s="40"/>
      <c r="H14" s="29">
        <f aca="true" t="shared" si="1" ref="H14:P14">SUM(H15:H16)</f>
        <v>365</v>
      </c>
      <c r="I14" s="28">
        <f t="shared" si="1"/>
        <v>8</v>
      </c>
      <c r="J14" s="28">
        <f t="shared" si="1"/>
        <v>35</v>
      </c>
      <c r="K14" s="28">
        <f>SUM(K15:K16)</f>
        <v>524</v>
      </c>
      <c r="L14" s="28">
        <f t="shared" si="1"/>
        <v>43</v>
      </c>
      <c r="M14" s="28">
        <f>SUM(M15:M16)</f>
        <v>3</v>
      </c>
      <c r="N14" s="28">
        <f t="shared" si="1"/>
        <v>2803</v>
      </c>
      <c r="O14" s="28">
        <f t="shared" si="1"/>
        <v>96</v>
      </c>
      <c r="P14" s="30">
        <f t="shared" si="1"/>
        <v>1</v>
      </c>
    </row>
    <row r="15" spans="1:16" s="3" customFormat="1" ht="12.75" customHeight="1">
      <c r="A15" s="33" t="s">
        <v>10</v>
      </c>
      <c r="B15" s="39"/>
      <c r="C15" s="8">
        <f>SUM(E15:P15)/2</f>
        <v>2563</v>
      </c>
      <c r="D15" s="39"/>
      <c r="E15" s="10">
        <v>1289</v>
      </c>
      <c r="F15" s="11">
        <v>1274</v>
      </c>
      <c r="G15" s="41"/>
      <c r="H15" s="10">
        <v>92</v>
      </c>
      <c r="I15" s="9">
        <v>5</v>
      </c>
      <c r="J15" s="9">
        <v>25</v>
      </c>
      <c r="K15" s="9">
        <v>397</v>
      </c>
      <c r="L15" s="9">
        <v>29</v>
      </c>
      <c r="M15" s="9">
        <v>2</v>
      </c>
      <c r="N15" s="9">
        <v>1942</v>
      </c>
      <c r="O15" s="9">
        <v>71</v>
      </c>
      <c r="P15" s="11">
        <v>0</v>
      </c>
    </row>
    <row r="16" spans="1:16" s="3" customFormat="1" ht="12.75" customHeight="1">
      <c r="A16" s="33" t="s">
        <v>11</v>
      </c>
      <c r="B16" s="39"/>
      <c r="C16" s="8">
        <f>SUM(E16:P16)/2</f>
        <v>1315</v>
      </c>
      <c r="D16" s="39"/>
      <c r="E16" s="10">
        <v>663</v>
      </c>
      <c r="F16" s="11">
        <v>652</v>
      </c>
      <c r="G16" s="41"/>
      <c r="H16" s="10">
        <v>273</v>
      </c>
      <c r="I16" s="9">
        <v>3</v>
      </c>
      <c r="J16" s="9">
        <v>10</v>
      </c>
      <c r="K16" s="9">
        <v>127</v>
      </c>
      <c r="L16" s="9">
        <v>14</v>
      </c>
      <c r="M16" s="9">
        <v>1</v>
      </c>
      <c r="N16" s="9">
        <v>861</v>
      </c>
      <c r="O16" s="9">
        <v>25</v>
      </c>
      <c r="P16" s="11">
        <v>1</v>
      </c>
    </row>
    <row r="17" spans="1:16" s="3" customFormat="1" ht="12.75" customHeight="1">
      <c r="A17" s="31"/>
      <c r="B17" s="39"/>
      <c r="C17" s="7"/>
      <c r="D17" s="39"/>
      <c r="E17" s="24"/>
      <c r="F17" s="25"/>
      <c r="G17" s="39"/>
      <c r="H17" s="24"/>
      <c r="I17" s="26"/>
      <c r="J17" s="26"/>
      <c r="K17" s="26"/>
      <c r="L17" s="26"/>
      <c r="M17" s="26"/>
      <c r="N17" s="26"/>
      <c r="O17" s="26"/>
      <c r="P17" s="25"/>
    </row>
    <row r="18" spans="1:18" s="4" customFormat="1" ht="12.75">
      <c r="A18" s="32" t="s">
        <v>23</v>
      </c>
      <c r="B18" s="40"/>
      <c r="C18" s="27">
        <f>SUM(E18:P18)/2</f>
        <v>3772</v>
      </c>
      <c r="D18" s="40"/>
      <c r="E18" s="29">
        <f>SUM(E19:E20)</f>
        <v>1903</v>
      </c>
      <c r="F18" s="30">
        <f>SUM(F19:F20)</f>
        <v>1869</v>
      </c>
      <c r="G18" s="40"/>
      <c r="H18" s="29">
        <f aca="true" t="shared" si="2" ref="H18:P18">SUM(H19:H20)</f>
        <v>373</v>
      </c>
      <c r="I18" s="28">
        <f t="shared" si="2"/>
        <v>9</v>
      </c>
      <c r="J18" s="28">
        <f t="shared" si="2"/>
        <v>38</v>
      </c>
      <c r="K18" s="28">
        <f>SUM(K19:K20)</f>
        <v>505</v>
      </c>
      <c r="L18" s="28">
        <f t="shared" si="2"/>
        <v>44</v>
      </c>
      <c r="M18" s="28">
        <f>SUM(M19:M20)</f>
        <v>2</v>
      </c>
      <c r="N18" s="28">
        <f t="shared" si="2"/>
        <v>2704</v>
      </c>
      <c r="O18" s="28">
        <f t="shared" si="2"/>
        <v>97</v>
      </c>
      <c r="P18" s="30">
        <f t="shared" si="2"/>
        <v>0</v>
      </c>
      <c r="R18" s="43"/>
    </row>
    <row r="19" spans="1:18" s="6" customFormat="1" ht="12.75">
      <c r="A19" s="33" t="s">
        <v>10</v>
      </c>
      <c r="B19" s="41"/>
      <c r="C19" s="8">
        <f>SUM(E19:P19)/2</f>
        <v>2497</v>
      </c>
      <c r="D19" s="41"/>
      <c r="E19" s="10">
        <v>1280</v>
      </c>
      <c r="F19" s="11">
        <v>1217</v>
      </c>
      <c r="G19" s="41" t="s">
        <v>9</v>
      </c>
      <c r="H19" s="10">
        <f>83+27</f>
        <v>110</v>
      </c>
      <c r="I19" s="9">
        <v>5</v>
      </c>
      <c r="J19" s="9">
        <v>28</v>
      </c>
      <c r="K19" s="9">
        <f>158+230</f>
        <v>388</v>
      </c>
      <c r="L19" s="9">
        <v>27</v>
      </c>
      <c r="M19" s="9">
        <v>1</v>
      </c>
      <c r="N19" s="9">
        <f>961+904</f>
        <v>1865</v>
      </c>
      <c r="O19" s="9">
        <f>44+29</f>
        <v>73</v>
      </c>
      <c r="P19" s="11">
        <v>0</v>
      </c>
      <c r="R19" s="43"/>
    </row>
    <row r="20" spans="1:18" s="6" customFormat="1" ht="12.75">
      <c r="A20" s="33" t="s">
        <v>11</v>
      </c>
      <c r="B20" s="41"/>
      <c r="C20" s="8">
        <f>SUM(E20:P20)/2</f>
        <v>1275</v>
      </c>
      <c r="D20" s="41"/>
      <c r="E20" s="10">
        <v>623</v>
      </c>
      <c r="F20" s="11">
        <v>652</v>
      </c>
      <c r="G20" s="41"/>
      <c r="H20" s="10">
        <f>160+103</f>
        <v>263</v>
      </c>
      <c r="I20" s="9">
        <v>4</v>
      </c>
      <c r="J20" s="9">
        <v>10</v>
      </c>
      <c r="K20" s="9">
        <f>41+76</f>
        <v>117</v>
      </c>
      <c r="L20" s="9">
        <v>17</v>
      </c>
      <c r="M20" s="9">
        <v>1</v>
      </c>
      <c r="N20" s="9">
        <f>397+442</f>
        <v>839</v>
      </c>
      <c r="O20" s="9">
        <v>24</v>
      </c>
      <c r="P20" s="11">
        <v>0</v>
      </c>
      <c r="R20" s="43"/>
    </row>
    <row r="21" spans="1:16" s="6" customFormat="1" ht="12.75">
      <c r="A21" s="33"/>
      <c r="B21" s="41"/>
      <c r="C21" s="8"/>
      <c r="D21" s="41"/>
      <c r="E21" s="10"/>
      <c r="F21" s="11"/>
      <c r="G21" s="41"/>
      <c r="H21" s="10"/>
      <c r="I21" s="12"/>
      <c r="J21" s="12"/>
      <c r="K21" s="9"/>
      <c r="L21" s="12"/>
      <c r="M21" s="12"/>
      <c r="N21" s="12"/>
      <c r="O21" s="12"/>
      <c r="P21" s="11"/>
    </row>
    <row r="22" spans="1:16" s="4" customFormat="1" ht="12.75">
      <c r="A22" s="32" t="s">
        <v>15</v>
      </c>
      <c r="B22" s="40"/>
      <c r="C22" s="27">
        <f>SUM(E22:P22)/2</f>
        <v>3705</v>
      </c>
      <c r="D22" s="40"/>
      <c r="E22" s="29">
        <f>SUM(E23:E24)</f>
        <v>1878</v>
      </c>
      <c r="F22" s="30">
        <f>SUM(F23:F24)</f>
        <v>1827</v>
      </c>
      <c r="G22" s="40"/>
      <c r="H22" s="29">
        <f aca="true" t="shared" si="3" ref="H22:P22">SUM(H23:H24)</f>
        <v>362</v>
      </c>
      <c r="I22" s="28">
        <f t="shared" si="3"/>
        <v>8</v>
      </c>
      <c r="J22" s="28">
        <f t="shared" si="3"/>
        <v>31</v>
      </c>
      <c r="K22" s="28">
        <f>SUM(K23:K24)</f>
        <v>502</v>
      </c>
      <c r="L22" s="28">
        <f t="shared" si="3"/>
        <v>42</v>
      </c>
      <c r="M22" s="28"/>
      <c r="N22" s="28">
        <f t="shared" si="3"/>
        <v>2672</v>
      </c>
      <c r="O22" s="28">
        <f t="shared" si="3"/>
        <v>88</v>
      </c>
      <c r="P22" s="30">
        <f t="shared" si="3"/>
        <v>0</v>
      </c>
    </row>
    <row r="23" spans="1:16" s="6" customFormat="1" ht="12.75">
      <c r="A23" s="33" t="s">
        <v>10</v>
      </c>
      <c r="B23" s="41"/>
      <c r="C23" s="8">
        <f>SUM(E23:P23)/2</f>
        <v>2503</v>
      </c>
      <c r="D23" s="41"/>
      <c r="E23" s="10">
        <v>1284</v>
      </c>
      <c r="F23" s="11">
        <v>1219</v>
      </c>
      <c r="G23" s="41" t="s">
        <v>9</v>
      </c>
      <c r="H23" s="10">
        <f>95+31</f>
        <v>126</v>
      </c>
      <c r="I23" s="9">
        <v>5</v>
      </c>
      <c r="J23" s="9">
        <v>27</v>
      </c>
      <c r="K23" s="9">
        <f>164+221</f>
        <v>385</v>
      </c>
      <c r="L23" s="9">
        <v>26</v>
      </c>
      <c r="M23" s="9"/>
      <c r="N23" s="9">
        <f>947+919</f>
        <v>1866</v>
      </c>
      <c r="O23" s="9">
        <v>68</v>
      </c>
      <c r="P23" s="11">
        <v>0</v>
      </c>
    </row>
    <row r="24" spans="1:16" s="6" customFormat="1" ht="12.75">
      <c r="A24" s="33" t="s">
        <v>11</v>
      </c>
      <c r="B24" s="41"/>
      <c r="C24" s="8">
        <f>SUM(E24:P24)/2</f>
        <v>1202</v>
      </c>
      <c r="D24" s="41"/>
      <c r="E24" s="10">
        <v>594</v>
      </c>
      <c r="F24" s="11">
        <v>608</v>
      </c>
      <c r="G24" s="41"/>
      <c r="H24" s="10">
        <v>236</v>
      </c>
      <c r="I24" s="9">
        <v>3</v>
      </c>
      <c r="J24" s="9">
        <v>4</v>
      </c>
      <c r="K24" s="9">
        <v>117</v>
      </c>
      <c r="L24" s="9">
        <v>16</v>
      </c>
      <c r="M24" s="9"/>
      <c r="N24" s="9">
        <v>806</v>
      </c>
      <c r="O24" s="9">
        <v>20</v>
      </c>
      <c r="P24" s="11">
        <v>0</v>
      </c>
    </row>
    <row r="25" spans="1:16" s="6" customFormat="1" ht="12.75">
      <c r="A25" s="33"/>
      <c r="B25" s="41"/>
      <c r="C25" s="8"/>
      <c r="D25" s="41"/>
      <c r="E25" s="10"/>
      <c r="F25" s="11"/>
      <c r="G25" s="41"/>
      <c r="H25" s="10"/>
      <c r="I25" s="12"/>
      <c r="J25" s="12"/>
      <c r="K25" s="9"/>
      <c r="L25" s="12"/>
      <c r="M25" s="12"/>
      <c r="N25" s="12"/>
      <c r="O25" s="12"/>
      <c r="P25" s="11"/>
    </row>
    <row r="26" spans="1:16" s="4" customFormat="1" ht="12.75">
      <c r="A26" s="32" t="s">
        <v>16</v>
      </c>
      <c r="B26" s="40"/>
      <c r="C26" s="27">
        <f>SUM(E26:P26)/2</f>
        <v>3570</v>
      </c>
      <c r="D26" s="40"/>
      <c r="E26" s="29">
        <f>SUM(E27:E28)</f>
        <v>1811</v>
      </c>
      <c r="F26" s="30">
        <f>SUM(F27:F28)</f>
        <v>1759</v>
      </c>
      <c r="G26" s="40"/>
      <c r="H26" s="29">
        <f aca="true" t="shared" si="4" ref="H26:P26">SUM(H27:H28)</f>
        <v>354</v>
      </c>
      <c r="I26" s="28">
        <f t="shared" si="4"/>
        <v>7</v>
      </c>
      <c r="J26" s="28">
        <f t="shared" si="4"/>
        <v>27</v>
      </c>
      <c r="K26" s="28">
        <f>SUM(K27:K28)</f>
        <v>468</v>
      </c>
      <c r="L26" s="28">
        <f t="shared" si="4"/>
        <v>46</v>
      </c>
      <c r="M26" s="28"/>
      <c r="N26" s="28">
        <f t="shared" si="4"/>
        <v>2585</v>
      </c>
      <c r="O26" s="28">
        <f t="shared" si="4"/>
        <v>81</v>
      </c>
      <c r="P26" s="30">
        <f t="shared" si="4"/>
        <v>2</v>
      </c>
    </row>
    <row r="27" spans="1:18" s="6" customFormat="1" ht="12.75">
      <c r="A27" s="33" t="s">
        <v>10</v>
      </c>
      <c r="B27" s="41"/>
      <c r="C27" s="8">
        <f>SUM(E27:P27)/2</f>
        <v>2474</v>
      </c>
      <c r="D27" s="41"/>
      <c r="E27" s="10">
        <v>1277</v>
      </c>
      <c r="F27" s="11">
        <v>1197</v>
      </c>
      <c r="G27" s="41"/>
      <c r="H27" s="10">
        <v>134</v>
      </c>
      <c r="I27" s="9">
        <v>5</v>
      </c>
      <c r="J27" s="9">
        <v>24</v>
      </c>
      <c r="K27" s="9">
        <v>372</v>
      </c>
      <c r="L27" s="9">
        <v>27</v>
      </c>
      <c r="M27" s="9"/>
      <c r="N27" s="9">
        <v>1845</v>
      </c>
      <c r="O27" s="9">
        <v>65</v>
      </c>
      <c r="P27" s="11">
        <v>2</v>
      </c>
      <c r="R27" s="6" t="s">
        <v>9</v>
      </c>
    </row>
    <row r="28" spans="1:16" ht="12.75">
      <c r="A28" s="33" t="s">
        <v>11</v>
      </c>
      <c r="B28" s="42"/>
      <c r="C28" s="8">
        <f>SUM(E28:P28)/2</f>
        <v>1096</v>
      </c>
      <c r="D28" s="42"/>
      <c r="E28" s="14">
        <v>534</v>
      </c>
      <c r="F28" s="15">
        <v>562</v>
      </c>
      <c r="G28" s="42"/>
      <c r="H28" s="14">
        <v>220</v>
      </c>
      <c r="I28" s="13">
        <v>2</v>
      </c>
      <c r="J28" s="13">
        <v>3</v>
      </c>
      <c r="K28" s="13">
        <v>96</v>
      </c>
      <c r="L28" s="13">
        <v>19</v>
      </c>
      <c r="M28" s="13"/>
      <c r="N28" s="13">
        <v>740</v>
      </c>
      <c r="O28" s="13">
        <v>16</v>
      </c>
      <c r="P28" s="15">
        <v>0</v>
      </c>
    </row>
    <row r="29" spans="1:16" s="6" customFormat="1" ht="12.75">
      <c r="A29" s="33"/>
      <c r="B29" s="41"/>
      <c r="C29" s="8"/>
      <c r="D29" s="41"/>
      <c r="E29" s="10"/>
      <c r="F29" s="11"/>
      <c r="G29" s="41"/>
      <c r="H29" s="10"/>
      <c r="I29" s="12"/>
      <c r="J29" s="12"/>
      <c r="K29" s="9"/>
      <c r="L29" s="12"/>
      <c r="M29" s="12"/>
      <c r="N29" s="12"/>
      <c r="O29" s="12"/>
      <c r="P29" s="11"/>
    </row>
    <row r="30" spans="1:16" s="4" customFormat="1" ht="12.75">
      <c r="A30" s="32" t="s">
        <v>17</v>
      </c>
      <c r="B30" s="40"/>
      <c r="C30" s="27">
        <f>SUM(E30:P30)/2</f>
        <v>3461</v>
      </c>
      <c r="D30" s="40"/>
      <c r="E30" s="29">
        <f>SUM(E31:E32)</f>
        <v>1787</v>
      </c>
      <c r="F30" s="30">
        <f>SUM(F31:F32)</f>
        <v>1674</v>
      </c>
      <c r="G30" s="40"/>
      <c r="H30" s="29">
        <f aca="true" t="shared" si="5" ref="H30:P30">SUM(H31:H32)</f>
        <v>396</v>
      </c>
      <c r="I30" s="28">
        <f t="shared" si="5"/>
        <v>7</v>
      </c>
      <c r="J30" s="28">
        <f t="shared" si="5"/>
        <v>79</v>
      </c>
      <c r="K30" s="28">
        <f>SUM(K31:K32)</f>
        <v>434</v>
      </c>
      <c r="L30" s="28">
        <f t="shared" si="5"/>
        <v>38</v>
      </c>
      <c r="M30" s="28"/>
      <c r="N30" s="28">
        <f t="shared" si="5"/>
        <v>2507</v>
      </c>
      <c r="O30" s="28">
        <f t="shared" si="5"/>
        <v>0</v>
      </c>
      <c r="P30" s="30">
        <f t="shared" si="5"/>
        <v>0</v>
      </c>
    </row>
    <row r="31" spans="1:16" ht="12.75">
      <c r="A31" s="33" t="s">
        <v>10</v>
      </c>
      <c r="B31" s="42"/>
      <c r="C31" s="8">
        <f>SUM(E31:P31)/2</f>
        <v>2406</v>
      </c>
      <c r="D31" s="42"/>
      <c r="E31" s="14">
        <v>1252</v>
      </c>
      <c r="F31" s="15">
        <v>1154</v>
      </c>
      <c r="G31" s="42"/>
      <c r="H31" s="14">
        <v>149</v>
      </c>
      <c r="I31" s="13">
        <v>6</v>
      </c>
      <c r="J31" s="13">
        <v>70</v>
      </c>
      <c r="K31" s="13">
        <v>361</v>
      </c>
      <c r="L31" s="13">
        <v>19</v>
      </c>
      <c r="M31" s="13"/>
      <c r="N31" s="13">
        <v>1801</v>
      </c>
      <c r="O31" s="13">
        <v>0</v>
      </c>
      <c r="P31" s="15">
        <v>0</v>
      </c>
    </row>
    <row r="32" spans="1:16" ht="12.75">
      <c r="A32" s="33" t="s">
        <v>11</v>
      </c>
      <c r="B32" s="42"/>
      <c r="C32" s="8">
        <f>SUM(E32:P32)/2</f>
        <v>1055</v>
      </c>
      <c r="D32" s="42"/>
      <c r="E32" s="14">
        <v>535</v>
      </c>
      <c r="F32" s="15">
        <v>520</v>
      </c>
      <c r="G32" s="42"/>
      <c r="H32" s="14">
        <v>247</v>
      </c>
      <c r="I32" s="13">
        <v>1</v>
      </c>
      <c r="J32" s="13">
        <v>9</v>
      </c>
      <c r="K32" s="13">
        <v>73</v>
      </c>
      <c r="L32" s="13">
        <v>19</v>
      </c>
      <c r="M32" s="13"/>
      <c r="N32" s="13">
        <v>706</v>
      </c>
      <c r="O32" s="13">
        <v>0</v>
      </c>
      <c r="P32" s="15">
        <v>0</v>
      </c>
    </row>
    <row r="33" spans="1:16" ht="12.75">
      <c r="A33" s="34"/>
      <c r="B33" s="42"/>
      <c r="C33" s="16"/>
      <c r="D33" s="42"/>
      <c r="E33" s="14"/>
      <c r="F33" s="15"/>
      <c r="G33" s="42"/>
      <c r="H33" s="14"/>
      <c r="I33" s="17"/>
      <c r="J33" s="17"/>
      <c r="K33" s="13"/>
      <c r="L33" s="17"/>
      <c r="M33" s="17"/>
      <c r="N33" s="17"/>
      <c r="O33" s="17"/>
      <c r="P33" s="15"/>
    </row>
    <row r="34" spans="1:16" s="36" customFormat="1" ht="12.75">
      <c r="A34" s="32" t="s">
        <v>18</v>
      </c>
      <c r="B34" s="40"/>
      <c r="C34" s="27">
        <f>SUM(E34:P34)/2</f>
        <v>3592</v>
      </c>
      <c r="D34" s="40"/>
      <c r="E34" s="29">
        <f>SUM(E35:E36)</f>
        <v>1849</v>
      </c>
      <c r="F34" s="30">
        <f>SUM(F35:F36)</f>
        <v>1743</v>
      </c>
      <c r="G34" s="40"/>
      <c r="H34" s="29">
        <f aca="true" t="shared" si="6" ref="H34:P34">SUM(H35:H36)</f>
        <v>378</v>
      </c>
      <c r="I34" s="28">
        <f t="shared" si="6"/>
        <v>9</v>
      </c>
      <c r="J34" s="28">
        <f t="shared" si="6"/>
        <v>80</v>
      </c>
      <c r="K34" s="28">
        <f>SUM(K35:K36)</f>
        <v>482</v>
      </c>
      <c r="L34" s="28">
        <f t="shared" si="6"/>
        <v>36</v>
      </c>
      <c r="M34" s="28"/>
      <c r="N34" s="28">
        <f t="shared" si="6"/>
        <v>2604</v>
      </c>
      <c r="O34" s="28">
        <f t="shared" si="6"/>
        <v>0</v>
      </c>
      <c r="P34" s="30">
        <f t="shared" si="6"/>
        <v>3</v>
      </c>
    </row>
    <row r="35" spans="1:16" ht="12.75">
      <c r="A35" s="33" t="s">
        <v>10</v>
      </c>
      <c r="B35" s="42"/>
      <c r="C35" s="8">
        <f>SUM(E35:P35)/2</f>
        <v>2355</v>
      </c>
      <c r="D35" s="42"/>
      <c r="E35" s="14">
        <v>1200</v>
      </c>
      <c r="F35" s="15">
        <v>1155</v>
      </c>
      <c r="G35" s="42"/>
      <c r="H35" s="14">
        <v>139</v>
      </c>
      <c r="I35" s="13">
        <v>8</v>
      </c>
      <c r="J35" s="13">
        <v>64</v>
      </c>
      <c r="K35" s="13">
        <v>361</v>
      </c>
      <c r="L35" s="13">
        <v>19</v>
      </c>
      <c r="M35" s="13"/>
      <c r="N35" s="13">
        <v>1763</v>
      </c>
      <c r="O35" s="13">
        <v>0</v>
      </c>
      <c r="P35" s="15">
        <v>1</v>
      </c>
    </row>
    <row r="36" spans="1:16" ht="12.75">
      <c r="A36" s="33" t="s">
        <v>11</v>
      </c>
      <c r="B36" s="42"/>
      <c r="C36" s="8">
        <f>SUM(E36:P36)/2</f>
        <v>1237</v>
      </c>
      <c r="D36" s="42"/>
      <c r="E36" s="14">
        <v>649</v>
      </c>
      <c r="F36" s="15">
        <v>588</v>
      </c>
      <c r="G36" s="42"/>
      <c r="H36" s="14">
        <v>239</v>
      </c>
      <c r="I36" s="13">
        <v>1</v>
      </c>
      <c r="J36" s="13">
        <v>16</v>
      </c>
      <c r="K36" s="13">
        <v>121</v>
      </c>
      <c r="L36" s="13">
        <v>17</v>
      </c>
      <c r="M36" s="13"/>
      <c r="N36" s="13">
        <v>841</v>
      </c>
      <c r="O36" s="13">
        <v>0</v>
      </c>
      <c r="P36" s="15">
        <v>2</v>
      </c>
    </row>
    <row r="37" spans="1:16" ht="12" customHeight="1">
      <c r="A37" s="34"/>
      <c r="B37" s="42"/>
      <c r="C37" s="16"/>
      <c r="D37" s="42"/>
      <c r="E37" s="14"/>
      <c r="F37" s="15"/>
      <c r="G37" s="42"/>
      <c r="H37" s="14"/>
      <c r="I37" s="17"/>
      <c r="J37" s="17"/>
      <c r="K37" s="13"/>
      <c r="L37" s="17"/>
      <c r="M37" s="17"/>
      <c r="N37" s="17"/>
      <c r="O37" s="17"/>
      <c r="P37" s="15"/>
    </row>
    <row r="38" spans="1:16" s="36" customFormat="1" ht="12.75">
      <c r="A38" s="32" t="s">
        <v>19</v>
      </c>
      <c r="B38" s="40"/>
      <c r="C38" s="27">
        <f>SUM(E38:P38)/2</f>
        <v>3688</v>
      </c>
      <c r="D38" s="40"/>
      <c r="E38" s="29">
        <f>SUM(E39:E40)</f>
        <v>1932</v>
      </c>
      <c r="F38" s="30">
        <f>SUM(F39:F40)</f>
        <v>1756</v>
      </c>
      <c r="G38" s="40"/>
      <c r="H38" s="29">
        <f aca="true" t="shared" si="7" ref="H38:P38">SUM(H39:H40)</f>
        <v>390</v>
      </c>
      <c r="I38" s="28">
        <f t="shared" si="7"/>
        <v>13</v>
      </c>
      <c r="J38" s="28">
        <f t="shared" si="7"/>
        <v>74</v>
      </c>
      <c r="K38" s="28">
        <f>SUM(K39:K40)</f>
        <v>473</v>
      </c>
      <c r="L38" s="28">
        <f t="shared" si="7"/>
        <v>30</v>
      </c>
      <c r="M38" s="28"/>
      <c r="N38" s="28">
        <f t="shared" si="7"/>
        <v>2707</v>
      </c>
      <c r="O38" s="28">
        <f t="shared" si="7"/>
        <v>0</v>
      </c>
      <c r="P38" s="30">
        <f t="shared" si="7"/>
        <v>1</v>
      </c>
    </row>
    <row r="39" spans="1:16" ht="12.75">
      <c r="A39" s="33" t="s">
        <v>10</v>
      </c>
      <c r="B39" s="42"/>
      <c r="C39" s="8">
        <f>SUM(E39:P39)/2</f>
        <v>2302</v>
      </c>
      <c r="D39" s="42"/>
      <c r="E39" s="14">
        <v>1183</v>
      </c>
      <c r="F39" s="15">
        <v>1119</v>
      </c>
      <c r="G39" s="42"/>
      <c r="H39" s="14">
        <v>135</v>
      </c>
      <c r="I39" s="13">
        <v>9</v>
      </c>
      <c r="J39" s="13">
        <v>54</v>
      </c>
      <c r="K39" s="13">
        <v>347</v>
      </c>
      <c r="L39" s="13">
        <v>17</v>
      </c>
      <c r="M39" s="13"/>
      <c r="N39" s="13">
        <v>1739</v>
      </c>
      <c r="O39" s="13">
        <v>0</v>
      </c>
      <c r="P39" s="15">
        <v>1</v>
      </c>
    </row>
    <row r="40" spans="1:16" ht="12.75">
      <c r="A40" s="33" t="s">
        <v>11</v>
      </c>
      <c r="B40" s="42"/>
      <c r="C40" s="8">
        <f>SUM(E40:P40)/2</f>
        <v>1386</v>
      </c>
      <c r="D40" s="42"/>
      <c r="E40" s="14">
        <v>749</v>
      </c>
      <c r="F40" s="15">
        <v>637</v>
      </c>
      <c r="G40" s="42"/>
      <c r="H40" s="14">
        <v>255</v>
      </c>
      <c r="I40" s="13">
        <v>4</v>
      </c>
      <c r="J40" s="13">
        <v>20</v>
      </c>
      <c r="K40" s="13">
        <v>126</v>
      </c>
      <c r="L40" s="13">
        <v>13</v>
      </c>
      <c r="M40" s="13"/>
      <c r="N40" s="13">
        <v>968</v>
      </c>
      <c r="O40" s="13">
        <v>0</v>
      </c>
      <c r="P40" s="15">
        <v>0</v>
      </c>
    </row>
    <row r="41" spans="1:16" ht="12.75">
      <c r="A41" s="34"/>
      <c r="B41" s="42"/>
      <c r="C41" s="16"/>
      <c r="D41" s="42"/>
      <c r="E41" s="14"/>
      <c r="F41" s="15"/>
      <c r="G41" s="42"/>
      <c r="H41" s="14"/>
      <c r="I41" s="17"/>
      <c r="J41" s="17"/>
      <c r="K41" s="13"/>
      <c r="L41" s="17"/>
      <c r="M41" s="17"/>
      <c r="N41" s="17"/>
      <c r="O41" s="17"/>
      <c r="P41" s="15"/>
    </row>
    <row r="42" spans="1:16" s="36" customFormat="1" ht="12.75">
      <c r="A42" s="32" t="s">
        <v>20</v>
      </c>
      <c r="B42" s="40"/>
      <c r="C42" s="27">
        <f>SUM(E42:P42)/2</f>
        <v>3661</v>
      </c>
      <c r="D42" s="40"/>
      <c r="E42" s="29">
        <f>SUM(E43:E44)</f>
        <v>1920</v>
      </c>
      <c r="F42" s="30">
        <f>SUM(F43:F44)</f>
        <v>1741</v>
      </c>
      <c r="G42" s="40"/>
      <c r="H42" s="29">
        <f aca="true" t="shared" si="8" ref="H42:P42">SUM(H43:H44)</f>
        <v>404</v>
      </c>
      <c r="I42" s="28">
        <f t="shared" si="8"/>
        <v>10</v>
      </c>
      <c r="J42" s="28">
        <f t="shared" si="8"/>
        <v>74</v>
      </c>
      <c r="K42" s="28">
        <f>SUM(K43:K44)</f>
        <v>483</v>
      </c>
      <c r="L42" s="28">
        <f t="shared" si="8"/>
        <v>33</v>
      </c>
      <c r="M42" s="28"/>
      <c r="N42" s="28">
        <f t="shared" si="8"/>
        <v>2657</v>
      </c>
      <c r="O42" s="28">
        <f t="shared" si="8"/>
        <v>0</v>
      </c>
      <c r="P42" s="30">
        <f t="shared" si="8"/>
        <v>0</v>
      </c>
    </row>
    <row r="43" spans="1:16" ht="12.75">
      <c r="A43" s="33" t="s">
        <v>10</v>
      </c>
      <c r="B43" s="41"/>
      <c r="C43" s="8">
        <f>SUM(E43:P43)/2</f>
        <v>2224</v>
      </c>
      <c r="D43" s="41"/>
      <c r="E43" s="14">
        <v>1132</v>
      </c>
      <c r="F43" s="15">
        <v>1092</v>
      </c>
      <c r="G43" s="41" t="s">
        <v>9</v>
      </c>
      <c r="H43" s="14">
        <v>123</v>
      </c>
      <c r="I43" s="13">
        <v>7</v>
      </c>
      <c r="J43" s="13">
        <v>62</v>
      </c>
      <c r="K43" s="13">
        <v>350</v>
      </c>
      <c r="L43" s="13">
        <v>22</v>
      </c>
      <c r="M43" s="13"/>
      <c r="N43" s="13">
        <v>1660</v>
      </c>
      <c r="O43" s="13">
        <v>0</v>
      </c>
      <c r="P43" s="15">
        <v>0</v>
      </c>
    </row>
    <row r="44" spans="1:16" ht="12.75">
      <c r="A44" s="33" t="s">
        <v>11</v>
      </c>
      <c r="B44" s="42"/>
      <c r="C44" s="8">
        <f>SUM(E44:P44)/2</f>
        <v>1437</v>
      </c>
      <c r="D44" s="42"/>
      <c r="E44" s="14">
        <v>788</v>
      </c>
      <c r="F44" s="15">
        <v>649</v>
      </c>
      <c r="G44" s="42"/>
      <c r="H44" s="14">
        <v>281</v>
      </c>
      <c r="I44" s="13">
        <v>3</v>
      </c>
      <c r="J44" s="13">
        <v>12</v>
      </c>
      <c r="K44" s="13">
        <v>133</v>
      </c>
      <c r="L44" s="13">
        <v>11</v>
      </c>
      <c r="M44" s="13"/>
      <c r="N44" s="13">
        <v>997</v>
      </c>
      <c r="O44" s="13">
        <v>0</v>
      </c>
      <c r="P44" s="15">
        <v>0</v>
      </c>
    </row>
    <row r="45" spans="1:16" ht="12.75">
      <c r="A45" s="34"/>
      <c r="B45" s="42"/>
      <c r="C45" s="16"/>
      <c r="D45" s="42"/>
      <c r="E45" s="14"/>
      <c r="F45" s="15"/>
      <c r="G45" s="42"/>
      <c r="H45" s="14"/>
      <c r="I45" s="17"/>
      <c r="J45" s="17"/>
      <c r="K45" s="13"/>
      <c r="L45" s="17"/>
      <c r="M45" s="17"/>
      <c r="N45" s="17"/>
      <c r="O45" s="17"/>
      <c r="P45" s="15"/>
    </row>
    <row r="46" spans="1:16" s="36" customFormat="1" ht="12.75">
      <c r="A46" s="32" t="s">
        <v>21</v>
      </c>
      <c r="B46" s="40"/>
      <c r="C46" s="27">
        <f>SUM(E46:P46)/2</f>
        <v>3574</v>
      </c>
      <c r="D46" s="40"/>
      <c r="E46" s="29">
        <f>SUM(E47:E48)</f>
        <v>1858</v>
      </c>
      <c r="F46" s="30">
        <f>SUM(F47:F48)</f>
        <v>1716</v>
      </c>
      <c r="G46" s="40"/>
      <c r="H46" s="29">
        <f aca="true" t="shared" si="9" ref="H46:P46">SUM(H47:H48)</f>
        <v>436</v>
      </c>
      <c r="I46" s="28">
        <f t="shared" si="9"/>
        <v>10</v>
      </c>
      <c r="J46" s="28">
        <f t="shared" si="9"/>
        <v>56</v>
      </c>
      <c r="K46" s="28">
        <f>SUM(K47:K48)</f>
        <v>478</v>
      </c>
      <c r="L46" s="28">
        <f t="shared" si="9"/>
        <v>27</v>
      </c>
      <c r="M46" s="28"/>
      <c r="N46" s="28">
        <f t="shared" si="9"/>
        <v>2567</v>
      </c>
      <c r="O46" s="28">
        <f t="shared" si="9"/>
        <v>0</v>
      </c>
      <c r="P46" s="30">
        <f t="shared" si="9"/>
        <v>0</v>
      </c>
    </row>
    <row r="47" spans="1:16" ht="12.75">
      <c r="A47" s="33" t="s">
        <v>10</v>
      </c>
      <c r="B47" s="42"/>
      <c r="C47" s="8">
        <f>SUM(E47:P47)/2</f>
        <v>2201</v>
      </c>
      <c r="D47" s="42"/>
      <c r="E47" s="14">
        <v>1127</v>
      </c>
      <c r="F47" s="15">
        <v>1074</v>
      </c>
      <c r="G47" s="42"/>
      <c r="H47" s="14">
        <v>146</v>
      </c>
      <c r="I47" s="18">
        <v>4</v>
      </c>
      <c r="J47" s="18">
        <v>42</v>
      </c>
      <c r="K47" s="13">
        <v>356</v>
      </c>
      <c r="L47" s="18">
        <v>18</v>
      </c>
      <c r="M47" s="18"/>
      <c r="N47" s="18">
        <v>1635</v>
      </c>
      <c r="O47" s="18">
        <v>0</v>
      </c>
      <c r="P47" s="15">
        <v>0</v>
      </c>
    </row>
    <row r="48" spans="1:16" ht="12.75">
      <c r="A48" s="33" t="s">
        <v>11</v>
      </c>
      <c r="B48" s="42"/>
      <c r="C48" s="8">
        <f>SUM(E48:P48)/2</f>
        <v>1373</v>
      </c>
      <c r="D48" s="42"/>
      <c r="E48" s="14">
        <v>731</v>
      </c>
      <c r="F48" s="15">
        <v>642</v>
      </c>
      <c r="G48" s="42"/>
      <c r="H48" s="14">
        <v>290</v>
      </c>
      <c r="I48" s="18">
        <v>6</v>
      </c>
      <c r="J48" s="18">
        <v>14</v>
      </c>
      <c r="K48" s="13">
        <v>122</v>
      </c>
      <c r="L48" s="18">
        <v>9</v>
      </c>
      <c r="M48" s="18"/>
      <c r="N48" s="18">
        <v>932</v>
      </c>
      <c r="O48" s="18">
        <v>0</v>
      </c>
      <c r="P48" s="15">
        <v>0</v>
      </c>
    </row>
    <row r="49" spans="1:16" ht="12.75">
      <c r="A49" s="34"/>
      <c r="B49" s="42"/>
      <c r="C49" s="16"/>
      <c r="D49" s="42"/>
      <c r="E49" s="14"/>
      <c r="F49" s="15"/>
      <c r="G49" s="42"/>
      <c r="H49" s="14"/>
      <c r="I49" s="17"/>
      <c r="J49" s="17"/>
      <c r="K49" s="13"/>
      <c r="L49" s="17"/>
      <c r="M49" s="17"/>
      <c r="N49" s="17"/>
      <c r="O49" s="17"/>
      <c r="P49" s="15"/>
    </row>
    <row r="50" spans="1:16" s="36" customFormat="1" ht="12.75">
      <c r="A50" s="32" t="s">
        <v>22</v>
      </c>
      <c r="B50" s="40"/>
      <c r="C50" s="27">
        <f>SUM(E50:P50)/2</f>
        <v>3779</v>
      </c>
      <c r="D50" s="40"/>
      <c r="E50" s="29">
        <f>SUM(E51:E52)</f>
        <v>1969</v>
      </c>
      <c r="F50" s="30">
        <f>SUM(F51:F52)</f>
        <v>1810</v>
      </c>
      <c r="G50" s="40"/>
      <c r="H50" s="29">
        <f aca="true" t="shared" si="10" ref="H50:P50">SUM(H51:H52)</f>
        <v>554</v>
      </c>
      <c r="I50" s="28">
        <f t="shared" si="10"/>
        <v>11</v>
      </c>
      <c r="J50" s="28">
        <f t="shared" si="10"/>
        <v>64</v>
      </c>
      <c r="K50" s="28">
        <f>SUM(K51:K52)</f>
        <v>499</v>
      </c>
      <c r="L50" s="28">
        <f t="shared" si="10"/>
        <v>27</v>
      </c>
      <c r="M50" s="28"/>
      <c r="N50" s="28">
        <f t="shared" si="10"/>
        <v>2624</v>
      </c>
      <c r="O50" s="28">
        <f t="shared" si="10"/>
        <v>0</v>
      </c>
      <c r="P50" s="30">
        <f t="shared" si="10"/>
        <v>0</v>
      </c>
    </row>
    <row r="51" spans="1:16" ht="12.75">
      <c r="A51" s="33" t="s">
        <v>10</v>
      </c>
      <c r="B51" s="42"/>
      <c r="C51" s="8">
        <f>SUM(E51:P51)/2</f>
        <v>2207</v>
      </c>
      <c r="D51" s="42"/>
      <c r="E51" s="14">
        <v>1143</v>
      </c>
      <c r="F51" s="15">
        <v>1064</v>
      </c>
      <c r="G51" s="42"/>
      <c r="H51" s="14">
        <v>177</v>
      </c>
      <c r="I51" s="18">
        <v>6</v>
      </c>
      <c r="J51" s="18">
        <v>26</v>
      </c>
      <c r="K51" s="13">
        <v>370</v>
      </c>
      <c r="L51" s="18">
        <v>14</v>
      </c>
      <c r="M51" s="18"/>
      <c r="N51" s="18">
        <v>1614</v>
      </c>
      <c r="O51" s="18">
        <v>0</v>
      </c>
      <c r="P51" s="15">
        <v>0</v>
      </c>
    </row>
    <row r="52" spans="1:16" ht="12.75">
      <c r="A52" s="33" t="s">
        <v>11</v>
      </c>
      <c r="B52" s="42"/>
      <c r="C52" s="8">
        <f>SUM(E52:P52)/2</f>
        <v>1572</v>
      </c>
      <c r="D52" s="42"/>
      <c r="E52" s="14">
        <v>826</v>
      </c>
      <c r="F52" s="15">
        <v>746</v>
      </c>
      <c r="G52" s="42"/>
      <c r="H52" s="14">
        <v>377</v>
      </c>
      <c r="I52" s="18">
        <v>5</v>
      </c>
      <c r="J52" s="18">
        <v>38</v>
      </c>
      <c r="K52" s="13">
        <v>129</v>
      </c>
      <c r="L52" s="18">
        <v>13</v>
      </c>
      <c r="M52" s="18"/>
      <c r="N52" s="18">
        <v>1010</v>
      </c>
      <c r="O52" s="18">
        <v>0</v>
      </c>
      <c r="P52" s="15">
        <v>0</v>
      </c>
    </row>
    <row r="53" spans="1:16" ht="12.75">
      <c r="A53" s="35"/>
      <c r="B53" s="42"/>
      <c r="C53" s="19"/>
      <c r="D53" s="42"/>
      <c r="E53" s="20"/>
      <c r="F53" s="21"/>
      <c r="G53" s="42"/>
      <c r="H53" s="20"/>
      <c r="I53" s="23"/>
      <c r="J53" s="23"/>
      <c r="K53" s="22"/>
      <c r="L53" s="23"/>
      <c r="M53" s="23"/>
      <c r="N53" s="23"/>
      <c r="O53" s="23"/>
      <c r="P53" s="21"/>
    </row>
    <row r="54" spans="3:8" ht="12.75">
      <c r="C54" s="5"/>
      <c r="D54" s="5"/>
      <c r="E54" s="5"/>
      <c r="F54" s="5"/>
      <c r="H54" s="44" t="s">
        <v>25</v>
      </c>
    </row>
  </sheetData>
  <sheetProtection password="9BF1" sheet="1" objects="1" scenarios="1" selectLockedCells="1" selectUnlockedCells="1"/>
  <mergeCells count="5">
    <mergeCell ref="E3:F3"/>
    <mergeCell ref="H3:P3"/>
    <mergeCell ref="C3:C4"/>
    <mergeCell ref="A1:P1"/>
    <mergeCell ref="A3:A4"/>
  </mergeCells>
  <printOptions/>
  <pageMargins left="0.45" right="0.45" top="0.75" bottom="0.75" header="0.3" footer="0.3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Jillie</dc:creator>
  <cp:keywords/>
  <dc:description/>
  <cp:lastModifiedBy>Jill Stribling</cp:lastModifiedBy>
  <cp:lastPrinted>2012-03-06T15:18:24Z</cp:lastPrinted>
  <dcterms:created xsi:type="dcterms:W3CDTF">2007-02-27T17:01:19Z</dcterms:created>
  <dcterms:modified xsi:type="dcterms:W3CDTF">2014-01-03T22:29:47Z</dcterms:modified>
  <cp:category/>
  <cp:version/>
  <cp:contentType/>
  <cp:contentStatus/>
</cp:coreProperties>
</file>